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测算表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b val="1"/>
      <color rgb="00FFFFFF"/>
      <sz val="11"/>
    </font>
    <font>
      <name val="微软雅黑"/>
      <sz val="10.5"/>
    </font>
    <font>
      <name val="微软雅黑"/>
      <b val="1"/>
      <sz val="10.5"/>
    </font>
    <font>
      <name val="微软雅黑"/>
      <b val="1"/>
      <color rgb="002F5597"/>
      <sz val="9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FF2CC"/>
      </patternFill>
    </fill>
    <fill>
      <patternFill patternType="solid">
        <fgColor rgb="FFEDEDED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4" fillId="0" borderId="0" pivotButton="0" quotePrefix="0" xfId="0"/>
    <xf numFmtId="164" fontId="4" fillId="3" borderId="1" applyAlignment="1" pivotButton="0" quotePrefix="0" xfId="0">
      <alignment horizontal="right" vertical="center"/>
    </xf>
    <xf numFmtId="10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5" fillId="0" borderId="0" pivotButton="0" quotePrefix="0" xfId="0"/>
    <xf numFmtId="164" fontId="5" fillId="4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2" fillId="0" borderId="0" pivotButton="0" quotePrefix="0" xfId="0"/>
  </cellXfs>
  <cellStyles count="1">
    <cellStyle name="Normal" xfId="0" builtinId="0" hidden="0"/>
  </cellStyles>
  <dxfs count="1">
    <dxf>
      <font>
        <name val="微软雅黑"/>
        <b val="1"/>
        <color rgb="009C0006"/>
        <sz val="10.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40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 ht="30" customHeight="1">
      <c r="A1" s="1" t="inlineStr">
        <is>
          <t>德克萨斯州租赁投资回报测算表</t>
        </is>
      </c>
      <c r="B1" s="2" t="n"/>
      <c r="C1" s="2" t="n"/>
    </row>
    <row r="2" ht="28" customHeight="1">
      <c r="A2" s="3" t="inlineStr">
        <is>
          <t>维尚地产 Beyond Realty · 修改黄色单元格即可自动测算 · 默认参数按休斯敦大区独栋住宅中位水平预设（德州无州所得税但房产税率较高约2.1%），请按实际房源调整。</t>
        </is>
      </c>
    </row>
    <row r="4">
      <c r="A4" s="4" t="inlineStr">
        <is>
          <t>一、输入假设（请填写黄色单元格）</t>
        </is>
      </c>
      <c r="B4" s="2" t="n"/>
      <c r="C4" s="2" t="n"/>
    </row>
    <row r="5">
      <c r="A5" s="5" t="inlineStr">
        <is>
          <t>房产购买价格</t>
        </is>
      </c>
      <c r="B5" s="6" t="n">
        <v>280000</v>
      </c>
      <c r="C5" s="3" t="inlineStr">
        <is>
          <t>USD · 购入总价</t>
        </is>
      </c>
    </row>
    <row r="6">
      <c r="A6" s="5" t="inlineStr">
        <is>
          <t>首付比例</t>
        </is>
      </c>
      <c r="B6" s="7" t="n">
        <v>0.4</v>
      </c>
      <c r="C6" s="3" t="inlineStr">
        <is>
          <t>外国人贷款通常 30%-40%</t>
        </is>
      </c>
    </row>
    <row r="7">
      <c r="A7" s="5" t="inlineStr">
        <is>
          <t>贷款年利率</t>
        </is>
      </c>
      <c r="B7" s="7" t="n">
        <v>0.065</v>
      </c>
      <c r="C7" s="3" t="inlineStr">
        <is>
          <t>外国人贷款利率通常上浮 1%-2%</t>
        </is>
      </c>
    </row>
    <row r="8">
      <c r="A8" s="5" t="inlineStr">
        <is>
          <t>贷款期限</t>
        </is>
      </c>
      <c r="B8" s="8" t="n">
        <v>30</v>
      </c>
      <c r="C8" s="3" t="inlineStr">
        <is>
          <t>年 · 常见 15/30 年</t>
        </is>
      </c>
    </row>
    <row r="9">
      <c r="A9" s="5" t="inlineStr">
        <is>
          <t>月租金收入</t>
        </is>
      </c>
      <c r="B9" s="6" t="n">
        <v>2300</v>
      </c>
      <c r="C9" s="3" t="inlineStr">
        <is>
          <t>USD · 预期月租金</t>
        </is>
      </c>
    </row>
    <row r="10">
      <c r="A10" s="5" t="inlineStr">
        <is>
          <t>年租金增长率</t>
        </is>
      </c>
      <c r="B10" s="7" t="n">
        <v>0.03</v>
      </c>
      <c r="C10" s="3" t="inlineStr">
        <is>
          <t>长期假设，一般 2%-4%</t>
        </is>
      </c>
    </row>
    <row r="11">
      <c r="A11" s="5" t="inlineStr">
        <is>
          <t>空置率</t>
        </is>
      </c>
      <c r="B11" s="7" t="n">
        <v>0.05</v>
      </c>
      <c r="C11" s="3" t="inlineStr">
        <is>
          <t>含换租间隔，一般 5%-8%</t>
        </is>
      </c>
    </row>
    <row r="12">
      <c r="A12" s="5" t="inlineStr">
        <is>
          <t>房产税率</t>
        </is>
      </c>
      <c r="B12" s="7" t="n">
        <v>0.021</v>
      </c>
      <c r="C12" s="3" t="inlineStr">
        <is>
          <t>占房价 · 按当地评估为准</t>
        </is>
      </c>
    </row>
    <row r="13">
      <c r="A13" s="5" t="inlineStr">
        <is>
          <t>年房屋保险</t>
        </is>
      </c>
      <c r="B13" s="6" t="n">
        <v>2000</v>
      </c>
      <c r="C13" s="3" t="inlineStr">
        <is>
          <t>USD · 路州飓风区偏高</t>
        </is>
      </c>
    </row>
    <row r="14">
      <c r="A14" s="5" t="inlineStr">
        <is>
          <t>HOA 月费</t>
        </is>
      </c>
      <c r="B14" s="6" t="n">
        <v>0</v>
      </c>
      <c r="C14" s="3" t="inlineStr">
        <is>
          <t>USD · 无社区物业填 0</t>
        </is>
      </c>
    </row>
    <row r="15">
      <c r="A15" s="5" t="inlineStr">
        <is>
          <t>物业管理费率</t>
        </is>
      </c>
      <c r="B15" s="7" t="n">
        <v>0.08</v>
      </c>
      <c r="C15" s="3" t="inlineStr">
        <is>
          <t>占实收租金 · 全托管 6%-10%</t>
        </is>
      </c>
    </row>
    <row r="16">
      <c r="A16" s="5" t="inlineStr">
        <is>
          <t>年维修准备金</t>
        </is>
      </c>
      <c r="B16" s="7" t="n">
        <v>0.01</v>
      </c>
      <c r="C16" s="3" t="inlineStr">
        <is>
          <t>占房价 · 房龄越大越高</t>
        </is>
      </c>
    </row>
    <row r="17">
      <c r="A17" s="5" t="inlineStr">
        <is>
          <t>年房产增值率</t>
        </is>
      </c>
      <c r="B17" s="7" t="n">
        <v>0.04</v>
      </c>
      <c r="C17" s="3" t="inlineStr">
        <is>
          <t>长期假设，一般 2%-5%</t>
        </is>
      </c>
    </row>
    <row r="19">
      <c r="A19" s="4" t="inlineStr">
        <is>
          <t>二、贷款计算（自动）</t>
        </is>
      </c>
      <c r="B19" s="2" t="n"/>
      <c r="C19" s="2" t="n"/>
    </row>
    <row r="20">
      <c r="A20" s="5" t="inlineStr">
        <is>
          <t>首付金额</t>
        </is>
      </c>
      <c r="B20" s="9">
        <f>B5*B6</f>
        <v>112000.0</v>
      </c>
      <c r="C20" s="3" t="inlineStr">
        <is>
          <t>公式：房价 × 首付比例</t>
        </is>
      </c>
    </row>
    <row r="21">
      <c r="A21" s="5" t="inlineStr">
        <is>
          <t>贷款金额</t>
        </is>
      </c>
      <c r="B21" s="9">
        <f>B5-B20</f>
        <v>168000.0</v>
      </c>
      <c r="C21" s="3" t="inlineStr">
        <is>
          <t>公式：房价 − 首付</t>
        </is>
      </c>
    </row>
    <row r="22">
      <c r="A22" s="5" t="inlineStr">
        <is>
          <t>月供（本息合计）</t>
        </is>
      </c>
      <c r="B22" s="9">
        <f>IF(OR(B7=0,B21=0),0,-PMT(B7/12,B8*12,B21))</f>
        <v>1061.8742794681818</v>
      </c>
      <c r="C22" s="3" t="inlineStr">
        <is>
          <t>等额本息 · PMT 函数</t>
        </is>
      </c>
    </row>
    <row r="23">
      <c r="A23" s="5" t="inlineStr">
        <is>
          <t>年还贷额</t>
        </is>
      </c>
      <c r="B23" s="9">
        <f>B22*12</f>
        <v>12742.491353618181</v>
      </c>
      <c r="C23" s="3" t="inlineStr">
        <is>
          <t>公式：月供 × 12</t>
        </is>
      </c>
    </row>
    <row r="25">
      <c r="A25" s="4" t="inlineStr">
        <is>
          <t>三、年度运营测算（自动）</t>
        </is>
      </c>
      <c r="B25" s="2" t="n"/>
      <c r="C25" s="2" t="n"/>
    </row>
    <row r="26">
      <c r="A26" s="5" t="inlineStr">
        <is>
          <t>年租金总收入</t>
        </is>
      </c>
      <c r="B26" s="9">
        <f>B9*12</f>
        <v>27600.0</v>
      </c>
      <c r="C26" s="3" t="inlineStr">
        <is>
          <t>公式：月租 × 12</t>
        </is>
      </c>
    </row>
    <row r="27">
      <c r="A27" s="5" t="inlineStr">
        <is>
          <t>空置损失</t>
        </is>
      </c>
      <c r="B27" s="9">
        <f>B26*B11</f>
        <v>1380.0</v>
      </c>
      <c r="C27" s="3" t="inlineStr">
        <is>
          <t>公式：年租金 × 空置率</t>
        </is>
      </c>
    </row>
    <row r="28">
      <c r="A28" s="5" t="inlineStr">
        <is>
          <t>实际租金收入</t>
        </is>
      </c>
      <c r="B28" s="9">
        <f>B26-B27</f>
        <v>26220.0</v>
      </c>
      <c r="C28" s="3" t="inlineStr">
        <is>
          <t>公式：年租金 − 空置损失</t>
        </is>
      </c>
    </row>
    <row r="29">
      <c r="A29" s="5" t="inlineStr">
        <is>
          <t>房产税</t>
        </is>
      </c>
      <c r="B29" s="9">
        <f>B5*B12</f>
        <v>5880.0</v>
      </c>
      <c r="C29" s="3" t="inlineStr">
        <is>
          <t>公式：房价 × 税率</t>
        </is>
      </c>
    </row>
    <row r="30">
      <c r="A30" s="5" t="inlineStr">
        <is>
          <t>房屋保险</t>
        </is>
      </c>
      <c r="B30" s="9">
        <f>B13</f>
        <v>2000.0</v>
      </c>
      <c r="C30" s="3" t="inlineStr">
        <is>
          <t>按年缴纳</t>
        </is>
      </c>
    </row>
    <row r="31">
      <c r="A31" s="5" t="inlineStr">
        <is>
          <t>HOA 物业费</t>
        </is>
      </c>
      <c r="B31" s="9">
        <f>B14*12</f>
        <v>0.0</v>
      </c>
      <c r="C31" s="3" t="inlineStr">
        <is>
          <t>公式：月费 × 12</t>
        </is>
      </c>
    </row>
    <row r="32">
      <c r="A32" s="5" t="inlineStr">
        <is>
          <t>物业管理费</t>
        </is>
      </c>
      <c r="B32" s="9">
        <f>B28*B15</f>
        <v>2097.6</v>
      </c>
      <c r="C32" s="3" t="inlineStr">
        <is>
          <t>公式：实收租金 × 管理费率</t>
        </is>
      </c>
    </row>
    <row r="33">
      <c r="A33" s="5" t="inlineStr">
        <is>
          <t>维修准备金</t>
        </is>
      </c>
      <c r="B33" s="9">
        <f>B5*B16</f>
        <v>2800.0</v>
      </c>
      <c r="C33" s="3" t="inlineStr">
        <is>
          <t>公式：房价 × 维修率</t>
        </is>
      </c>
    </row>
    <row r="34">
      <c r="A34" s="5" t="inlineStr">
        <is>
          <t>运营费用合计（不含贷款）</t>
        </is>
      </c>
      <c r="B34" s="9">
        <f>SUM(B29:B33)</f>
        <v>12777.6</v>
      </c>
      <c r="C34" s="3" t="inlineStr">
        <is>
          <t>税 + 保险 + HOA + 物管 + 维修</t>
        </is>
      </c>
    </row>
    <row r="35">
      <c r="A35" s="10" t="inlineStr">
        <is>
          <t>净营业收入 NOI</t>
        </is>
      </c>
      <c r="B35" s="11">
        <f>B28-B34</f>
        <v>13442.4</v>
      </c>
      <c r="C35" s="3" t="inlineStr">
        <is>
          <t>公式：实收租金 − 运营费用</t>
        </is>
      </c>
    </row>
    <row r="37">
      <c r="A37" s="4" t="inlineStr">
        <is>
          <t>四、核心回报指标（自动）</t>
        </is>
      </c>
      <c r="B37" s="2" t="n"/>
      <c r="C37" s="2" t="n"/>
    </row>
    <row r="38">
      <c r="A38" s="10" t="inlineStr">
        <is>
          <t>资本化率 Cap Rate</t>
        </is>
      </c>
      <c r="B38" s="12">
        <f>IF(OR(B5="",B5=0),"",B35/B5)</f>
        <v>0.04800857142857143</v>
      </c>
      <c r="C38" s="3" t="inlineStr">
        <is>
          <t>公式：NOI ÷ 房价 · 估值核心指标</t>
        </is>
      </c>
    </row>
    <row r="39">
      <c r="A39" s="10" t="inlineStr">
        <is>
          <t>月净现金流</t>
        </is>
      </c>
      <c r="B39" s="13">
        <f>B35/12-B22</f>
        <v>58.325720531818206</v>
      </c>
      <c r="C39" s="3" t="inlineStr">
        <is>
          <t>公式：NOI/12 − 月供 · 负数为贴钱</t>
        </is>
      </c>
    </row>
    <row r="40">
      <c r="A40" s="10" t="inlineStr">
        <is>
          <t>年净现金流</t>
        </is>
      </c>
      <c r="B40" s="13">
        <f>B35-B23</f>
        <v>699.9086463818185</v>
      </c>
      <c r="C40" s="3" t="inlineStr">
        <is>
          <t>公式：NOI − 年还贷</t>
        </is>
      </c>
    </row>
    <row r="41">
      <c r="A41" s="10" t="inlineStr">
        <is>
          <t>现金回报率 CoC</t>
        </is>
      </c>
      <c r="B41" s="12">
        <f>IF(OR(B20="",B20=0),"",B40/B20)</f>
        <v>0.006249184342694808</v>
      </c>
      <c r="C41" s="3" t="inlineStr">
        <is>
          <t>公式：年净现金流 ÷ 首付投入</t>
        </is>
      </c>
    </row>
    <row r="42">
      <c r="A42" s="10" t="inlineStr">
        <is>
          <t>毛租金收益率</t>
        </is>
      </c>
      <c r="B42" s="12">
        <f>IF(OR(B5="",B5=0),"",B26/B5)</f>
        <v>0.09857142857142857</v>
      </c>
      <c r="C42" s="3" t="inlineStr">
        <is>
          <t>公式：年租金 ÷ 房价</t>
        </is>
      </c>
    </row>
    <row r="44">
      <c r="A44" s="4" t="inlineStr">
        <is>
          <t>五、五年持有预测（自动 · 假设运营费用维持首年水平）</t>
        </is>
      </c>
      <c r="B44" s="2" t="n"/>
      <c r="C44" s="2" t="n"/>
      <c r="D44" s="2" t="n"/>
      <c r="E44" s="2" t="n"/>
      <c r="F44" s="2" t="n"/>
      <c r="G44" s="2" t="n"/>
    </row>
    <row r="45">
      <c r="A45" s="14" t="inlineStr">
        <is>
          <t>持有年份</t>
        </is>
      </c>
      <c r="B45" s="14" t="inlineStr">
        <is>
          <t>年租金收入</t>
        </is>
      </c>
      <c r="C45" s="14" t="inlineStr">
        <is>
          <t>运营费用</t>
        </is>
      </c>
      <c r="D45" s="14" t="inlineStr">
        <is>
          <t>NOI</t>
        </is>
      </c>
      <c r="E45" s="14" t="inlineStr">
        <is>
          <t>年还贷</t>
        </is>
      </c>
      <c r="F45" s="14" t="inlineStr">
        <is>
          <t>净现金流</t>
        </is>
      </c>
      <c r="G45" s="14" t="inlineStr">
        <is>
          <t>年末房产估值</t>
        </is>
      </c>
    </row>
    <row r="46">
      <c r="A46" s="15" t="n">
        <v>1</v>
      </c>
      <c r="B46" s="16">
        <f>ROUND($B$26*(1+$B$10)^(A46-1),0)</f>
        <v>27600.0</v>
      </c>
      <c r="C46" s="16">
        <f>$B$34</f>
        <v>12777.6</v>
      </c>
      <c r="D46" s="16">
        <f>B46-C46</f>
        <v>14822.4</v>
      </c>
      <c r="E46" s="16">
        <f>$B$23</f>
        <v>12742.491353618181</v>
      </c>
      <c r="F46" s="16">
        <f>D46-E46</f>
        <v>2079.9086463818185</v>
      </c>
      <c r="G46" s="16">
        <f>ROUND($B$5*(1+$B$17)^A46,0)</f>
        <v>291200.0</v>
      </c>
    </row>
    <row r="47">
      <c r="A47" s="15" t="n">
        <v>2</v>
      </c>
      <c r="B47" s="16">
        <f>ROUND($B$26*(1+$B$10)^(A47-1),0)</f>
        <v>28428.0</v>
      </c>
      <c r="C47" s="16">
        <f>$B$34</f>
        <v>12777.6</v>
      </c>
      <c r="D47" s="16">
        <f>B47-C47</f>
        <v>15650.4</v>
      </c>
      <c r="E47" s="16">
        <f>$B$23</f>
        <v>12742.491353618181</v>
      </c>
      <c r="F47" s="16">
        <f>D47-E47</f>
        <v>2907.9086463818185</v>
      </c>
      <c r="G47" s="16">
        <f>ROUND($B$5*(1+$B$17)^A47,0)</f>
        <v>302848.0</v>
      </c>
    </row>
    <row r="48">
      <c r="A48" s="15" t="n">
        <v>3</v>
      </c>
      <c r="B48" s="16">
        <f>ROUND($B$26*(1+$B$10)^(A48-1),0)</f>
        <v>29281.0</v>
      </c>
      <c r="C48" s="16">
        <f>$B$34</f>
        <v>12777.6</v>
      </c>
      <c r="D48" s="16">
        <f>B48-C48</f>
        <v>16503.4</v>
      </c>
      <c r="E48" s="16">
        <f>$B$23</f>
        <v>12742.491353618181</v>
      </c>
      <c r="F48" s="16">
        <f>D48-E48</f>
        <v>3760.9086463818203</v>
      </c>
      <c r="G48" s="16">
        <f>ROUND($B$5*(1+$B$17)^A48,0)</f>
        <v>314962.0</v>
      </c>
    </row>
    <row r="49">
      <c r="A49" s="15" t="n">
        <v>4</v>
      </c>
      <c r="B49" s="16">
        <f>ROUND($B$26*(1+$B$10)^(A49-1),0)</f>
        <v>30159.0</v>
      </c>
      <c r="C49" s="16">
        <f>$B$34</f>
        <v>12777.6</v>
      </c>
      <c r="D49" s="16">
        <f>B49-C49</f>
        <v>17381.4</v>
      </c>
      <c r="E49" s="16">
        <f>$B$23</f>
        <v>12742.491353618181</v>
      </c>
      <c r="F49" s="16">
        <f>D49-E49</f>
        <v>4638.90864638182</v>
      </c>
      <c r="G49" s="16">
        <f>ROUND($B$5*(1+$B$17)^A49,0)</f>
        <v>327560.0</v>
      </c>
    </row>
    <row r="50">
      <c r="A50" s="15" t="n">
        <v>5</v>
      </c>
      <c r="B50" s="16">
        <f>ROUND($B$26*(1+$B$10)^(A50-1),0)</f>
        <v>31064.0</v>
      </c>
      <c r="C50" s="16">
        <f>$B$34</f>
        <v>12777.6</v>
      </c>
      <c r="D50" s="16">
        <f>B50-C50</f>
        <v>18286.4</v>
      </c>
      <c r="E50" s="16">
        <f>$B$23</f>
        <v>12742.491353618181</v>
      </c>
      <c r="F50" s="16">
        <f>D50-E50</f>
        <v>5543.90864638182</v>
      </c>
      <c r="G50" s="16">
        <f>ROUND($B$5*(1+$B$17)^A50,0)</f>
        <v>340663.0</v>
      </c>
    </row>
    <row r="51">
      <c r="A51" s="14" t="inlineStr">
        <is>
          <t>五年合计</t>
        </is>
      </c>
      <c r="B51" s="13">
        <f>SUM(B46:B50)</f>
        <v>146532.0</v>
      </c>
      <c r="D51" s="13">
        <f>SUM(D46:D50)</f>
        <v>82644.0</v>
      </c>
      <c r="E51" s="13">
        <f>SUM(E46:E50)</f>
        <v>63712.45676809091</v>
      </c>
      <c r="F51" s="13">
        <f>SUM(F46:F50)</f>
        <v>18931.543231909098</v>
      </c>
      <c r="G51" s="13">
        <f>G50</f>
        <v>340663.0</v>
      </c>
    </row>
    <row r="53" ht="26" customHeight="1">
      <c r="A53" s="3" t="inlineStr">
        <is>
          <t>免责声明：本测算表由维尚地产 Beyond Realty 提供，仅供初步参考，不构成投资、税务或法律建议。实际回报受利率、税收评估、保险、租客情况等影响，签约前请咨询专业人士。</t>
        </is>
      </c>
    </row>
    <row r="54">
      <c r="A54" s="17" t="inlineStr">
        <is>
          <t>维尚地产 Beyond Realty · www.beyondrealtyusa.com · sophie.z@beyondrealtyusa.com · (337) 967-5561</t>
        </is>
      </c>
    </row>
  </sheetData>
  <mergeCells count="9">
    <mergeCell ref="A25:C25"/>
    <mergeCell ref="A44:G44"/>
    <mergeCell ref="A19:C19"/>
    <mergeCell ref="A1:C1"/>
    <mergeCell ref="A37:C37"/>
    <mergeCell ref="A53:G53"/>
    <mergeCell ref="A54:G54"/>
    <mergeCell ref="A4:C4"/>
    <mergeCell ref="A2:C2"/>
  </mergeCells>
  <conditionalFormatting sqref="B39:B40">
    <cfRule type="cellIs" priority="1" operator="lessThan" dxfId="0">
      <formula>0</formula>
    </cfRule>
  </conditionalFormatting>
  <conditionalFormatting sqref="F46:F51">
    <cfRule type="cellIs" priority="2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使用说明与术语</t>
        </is>
      </c>
      <c r="B1" s="2" t="n"/>
    </row>
    <row r="3" ht="34" customHeight="1">
      <c r="A3" s="18" t="inlineStr">
        <is>
          <t>使用步骤</t>
        </is>
      </c>
      <c r="B3" s="19" t="inlineStr">
        <is>
          <t>① 打开「测算表」→ ② 只修改黄色单元格（房价、租金、税率等 13 项假设）→ ③ 蓝色结果区与五年预测自动更新。灰色计算区为公式，请勿覆盖。</t>
        </is>
      </c>
    </row>
    <row r="4" ht="34" customHeight="1">
      <c r="A4" s="18" t="inlineStr">
        <is>
          <t>Cap Rate 资本化率</t>
        </is>
      </c>
      <c r="B4" s="19" t="inlineStr">
        <is>
          <t>净营业收入 NOI ÷ 房价。衡量房产本身的盈利能力，与贷款无关。美国独栋出租房一般 4%-8%；路州常见 6%-8%，德州因税率高常见 5%-7%。越高越好。</t>
        </is>
      </c>
    </row>
    <row r="5" ht="34" customHeight="1">
      <c r="A5" s="18" t="inlineStr">
        <is>
          <t>NOI 净营业收入</t>
        </is>
      </c>
      <c r="B5" s="19" t="inlineStr">
        <is>
          <t>实际租金收入 − 运营费用（税、保险、HOA、物管、维修），未扣贷款月供。是衡量资产本身赚不赚钱的核心。</t>
        </is>
      </c>
    </row>
    <row r="6" ht="34" customHeight="1">
      <c r="A6" s="18" t="inlineStr">
        <is>
          <t>CoC 现金回报率</t>
        </is>
      </c>
      <c r="B6" s="19" t="inlineStr">
        <is>
          <t>年净现金流 ÷ 首付投入的自有资金。衡量「你掏出来的钱」每年赚多少，贷款杠杆越高对它影响越大。一般 4%-10% 算健康。</t>
        </is>
      </c>
    </row>
    <row r="7" ht="34" customHeight="1">
      <c r="A7" s="18" t="inlineStr">
        <is>
          <t>月净现金流</t>
        </is>
      </c>
      <c r="B7" s="19" t="inlineStr">
        <is>
          <t>NOI ÷ 12 − 月供。负数=每月贴钱养房（红色提示），正数=每月落袋。自住房可接受为负，纯投资建议为正。</t>
        </is>
      </c>
    </row>
    <row r="8" ht="34" customHeight="1">
      <c r="A8" s="18" t="inlineStr">
        <is>
          <t>毛租金收益率</t>
        </is>
      </c>
      <c r="B8" s="19" t="inlineStr">
        <is>
          <t>年租金 ÷ 房价，即「1% 法则」用的指标：月租 ≥ 房价的 1% 通常现金流优秀，但德州等高税区需结合 Cap Rate 一起看。</t>
        </is>
      </c>
    </row>
    <row r="9" ht="34" customHeight="1">
      <c r="A9" s="18" t="inlineStr">
        <is>
          <t>路州 vs 德州要点</t>
        </is>
      </c>
      <c r="B9" s="19" t="inlineStr">
        <is>
          <t>路易斯安那：房价低、Cap Rate 高、现金流好，但飓风区保险贵；德克萨斯：无州所得税、人口流入大、增值预期强，但房产税率约 2%+ 拉低 Cap Rate。两州各有打法。</t>
        </is>
      </c>
    </row>
    <row r="10" ht="34" customHeight="1">
      <c r="A10" s="18" t="inlineStr">
        <is>
          <t>参数建议</t>
        </is>
      </c>
      <c r="B10" s="19" t="inlineStr">
        <is>
          <t>空置率 5%-8%；物管费 6%-10%（全托管）；维修金按房龄 0.5%-1.5%；外国人贷款首付 30%-40%、利率较本地人上浮 1%-2%。</t>
        </is>
      </c>
    </row>
    <row r="11" ht="34" customHeight="1">
      <c r="A11" s="18" t="inlineStr">
        <is>
          <t>个性化测算</t>
        </is>
      </c>
      <c r="B11" s="19" t="inlineStr">
        <is>
          <t>把您意向房源的地址发给我们，可为您按真实数据出一份测算 + 当地租金参考：sophie.z@beyondrealtyusa.com。</t>
        </is>
      </c>
    </row>
    <row r="12" ht="34" customHeight="1">
      <c r="A12" s="18" t="inlineStr">
        <is>
          <t>免责声明</t>
        </is>
      </c>
      <c r="B12" s="19" t="inlineStr">
        <is>
          <t>本表仅供初步参考，不构成投资、税务或法律建议。数据以当地税务评估、保险公司报价与市场实况为准。</t>
        </is>
      </c>
    </row>
    <row r="14">
      <c r="A14" s="20" t="inlineStr">
        <is>
          <t>维尚地产 Beyond Realty · www.beyondrealtyusa.com · (337) 967-5561 · Licensed in Louisiana &amp; Texas</t>
        </is>
      </c>
    </row>
  </sheetData>
  <mergeCells count="2">
    <mergeCell ref="A14:B14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德克萨斯州租赁投资回报测算表</dc:title>
  <dcterms:created xmlns:dcterms="http://purl.org/dc/terms/" xmlns:xsi="http://www.w3.org/2001/XMLSchema-instance" xsi:type="dcterms:W3CDTF">2026-10-15T03:49:30Z</dcterms:created>
  <dcterms:modified xmlns:dcterms="http://purl.org/dc/terms/" xmlns:xsi="http://www.w3.org/2001/XMLSchema-instance" xsi:type="dcterms:W3CDTF">2026-10-15T03:49:30Z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{"Label":"1","ContentProducer":"00119111010856365494821B355","ProduceID":"1ab66b64fdb445ddbdccde5f77a139f4","ContentPropagator":"00119111010856365494821B355","PropagateID":"1ab66b64fdb445ddbdccde5f77a139f4"}</vt:lpwstr>
  </property>
</Properties>
</file>